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urement (Working Folder)\ESPO TOTAL Renewal\"/>
    </mc:Choice>
  </mc:AlternateContent>
  <bookViews>
    <workbookView xWindow="0" yWindow="0" windowWidth="23040" windowHeight="8616"/>
  </bookViews>
  <sheets>
    <sheet name="Summary of Savings" sheetId="4" r:id="rId1"/>
    <sheet name="Customer Site List" sheetId="5" r:id="rId2"/>
  </sheets>
  <calcPr calcId="162913"/>
</workbook>
</file>

<file path=xl/calcChain.xml><?xml version="1.0" encoding="utf-8"?>
<calcChain xmlns="http://schemas.openxmlformats.org/spreadsheetml/2006/main">
  <c r="G27" i="4" l="1"/>
  <c r="G31" i="4" s="1"/>
  <c r="F27" i="4"/>
  <c r="F31" i="4" s="1"/>
  <c r="E27" i="4"/>
  <c r="E31" i="4" s="1"/>
  <c r="D27" i="4"/>
  <c r="D31" i="4" s="1"/>
  <c r="C27" i="4"/>
  <c r="C31" i="4" s="1"/>
  <c r="B27" i="4"/>
  <c r="B31" i="4" s="1"/>
  <c r="CA15" i="5"/>
  <c r="BN15" i="5"/>
  <c r="BA15" i="5"/>
  <c r="AN15" i="5"/>
  <c r="AA15" i="5"/>
  <c r="N15" i="5"/>
  <c r="C30" i="4" l="1"/>
  <c r="D30" i="4"/>
  <c r="B30" i="4"/>
  <c r="C29" i="4"/>
  <c r="D29" i="4"/>
  <c r="E29" i="4"/>
  <c r="F29" i="4"/>
  <c r="G29" i="4"/>
  <c r="B29" i="4"/>
  <c r="C28" i="4"/>
  <c r="D28" i="4"/>
  <c r="E28" i="4"/>
  <c r="F28" i="4"/>
  <c r="G28" i="4"/>
  <c r="B28" i="4"/>
  <c r="G32" i="4" l="1"/>
  <c r="F32" i="4" l="1"/>
  <c r="E32" i="4" l="1"/>
  <c r="D32" i="4" l="1"/>
  <c r="C32" i="4"/>
  <c r="B32" i="4" l="1"/>
  <c r="B34" i="4" s="1"/>
</calcChain>
</file>

<file path=xl/sharedStrings.xml><?xml version="1.0" encoding="utf-8"?>
<sst xmlns="http://schemas.openxmlformats.org/spreadsheetml/2006/main" count="35" uniqueCount="21">
  <si>
    <t>Aggregation Economies of scale</t>
  </si>
  <si>
    <t>Fixed to Flexible Savings</t>
  </si>
  <si>
    <t>Supplier Margin Savings</t>
  </si>
  <si>
    <t>Commodity Purchasing Saving</t>
  </si>
  <si>
    <t>Total Savings</t>
  </si>
  <si>
    <t>Total saving for the current Gas contract</t>
  </si>
  <si>
    <t>2016/17</t>
  </si>
  <si>
    <t>2017/18</t>
  </si>
  <si>
    <t>2018/19</t>
  </si>
  <si>
    <t>2019/20</t>
  </si>
  <si>
    <t>2020/21</t>
  </si>
  <si>
    <t>The 2020/21 Commodity Saving is provisional as trading is still in progress</t>
  </si>
  <si>
    <t xml:space="preserve">There was no change in the supplier margin between the 2016-2019 and 2019-2023 Frameworks </t>
  </si>
  <si>
    <t>-</t>
  </si>
  <si>
    <t>2021/22</t>
  </si>
  <si>
    <t>Gas Savings (01/04/16 - 31/03/22)</t>
  </si>
  <si>
    <t>Actual Consumption</t>
  </si>
  <si>
    <t>MPRN</t>
  </si>
  <si>
    <t>Electicity Savings (01/10/16 - 30/09/22)</t>
  </si>
  <si>
    <t>Contract Year  (1 October-30 September)</t>
  </si>
  <si>
    <r>
      <t>Total</t>
    </r>
    <r>
      <rPr>
        <sz val="16"/>
        <color theme="1"/>
        <rFont val="Verdana"/>
        <family val="2"/>
      </rPr>
      <t xml:space="preserve"> </t>
    </r>
    <r>
      <rPr>
        <b/>
        <sz val="16"/>
        <color theme="1"/>
        <rFont val="Verdana"/>
        <family val="2"/>
      </rPr>
      <t>customer saving from the ESPO Electricity contract since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</si>
</sst>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8" formatCode="_-* #,##0.00_-;\-* #,##0.00_-;_-* &quot;-&quot;??_-;_-@_-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indexed="8"/>
      <name val="Verdana"/>
      <family val="2"/>
    </font>
    <font>
      <b/>
      <sz val="16"/>
      <color theme="1"/>
      <name val="Verdana"/>
      <family val="2"/>
    </font>
    <font>
      <sz val="12"/>
      <color theme="1"/>
      <name val="Verdana"/>
      <family val="2"/>
    </font>
    <font>
      <b/>
      <u/>
      <sz val="12"/>
      <color theme="1"/>
      <name val="Verdana"/>
      <family val="2"/>
    </font>
    <font>
      <sz val="11"/>
      <name val="Verdana"/>
      <family val="2"/>
    </font>
    <font>
      <b/>
      <i/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6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168" fontId="4" fillId="0" borderId="0" applyFont="0" applyFill="0" applyBorder="0" applyAlignment="0" applyProtection="0"/>
    <xf numFmtId="0" fontId="1" fillId="0" borderId="0"/>
    <xf numFmtId="0" fontId="15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 applyNumberFormat="0" applyFont="0" applyBorder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8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8" fillId="0" borderId="0" xfId="0" applyFont="1"/>
    <xf numFmtId="0" fontId="7" fillId="0" borderId="0" xfId="8" applyFont="1" applyAlignment="1">
      <alignment wrapText="1"/>
    </xf>
    <xf numFmtId="0" fontId="10" fillId="0" borderId="1" xfId="0" applyFont="1" applyBorder="1"/>
    <xf numFmtId="0" fontId="11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/>
    <xf numFmtId="164" fontId="8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/>
    <xf numFmtId="164" fontId="13" fillId="0" borderId="1" xfId="0" applyNumberFormat="1" applyFont="1" applyBorder="1" applyAlignment="1">
      <alignment horizontal="center"/>
    </xf>
    <xf numFmtId="0" fontId="6" fillId="0" borderId="1" xfId="0" applyFont="1" applyBorder="1"/>
    <xf numFmtId="164" fontId="8" fillId="0" borderId="1" xfId="0" applyNumberFormat="1" applyFont="1" applyBorder="1" applyAlignment="1">
      <alignment horizontal="center"/>
    </xf>
    <xf numFmtId="2" fontId="0" fillId="0" borderId="0" xfId="0" applyNumberFormat="1"/>
    <xf numFmtId="164" fontId="13" fillId="3" borderId="1" xfId="0" quotePrefix="1" applyNumberFormat="1" applyFont="1" applyFill="1" applyBorder="1" applyAlignment="1">
      <alignment horizontal="center"/>
    </xf>
    <xf numFmtId="44" fontId="13" fillId="0" borderId="1" xfId="0" applyNumberFormat="1" applyFont="1" applyBorder="1" applyAlignment="1">
      <alignment horizontal="center"/>
    </xf>
    <xf numFmtId="44" fontId="8" fillId="0" borderId="1" xfId="0" applyNumberFormat="1" applyFont="1" applyBorder="1" applyAlignment="1">
      <alignment horizontal="center"/>
    </xf>
    <xf numFmtId="17" fontId="0" fillId="0" borderId="0" xfId="0" applyNumberFormat="1"/>
    <xf numFmtId="17" fontId="0" fillId="2" borderId="0" xfId="0" applyNumberFormat="1" applyFill="1"/>
    <xf numFmtId="1" fontId="0" fillId="0" borderId="0" xfId="10" applyNumberFormat="1" applyFont="1"/>
    <xf numFmtId="1" fontId="0" fillId="2" borderId="0" xfId="10" applyNumberFormat="1" applyFont="1" applyFill="1"/>
    <xf numFmtId="0" fontId="0" fillId="4" borderId="0" xfId="0" applyFill="1"/>
    <xf numFmtId="1" fontId="0" fillId="4" borderId="0" xfId="10" applyNumberFormat="1" applyFont="1" applyFill="1"/>
    <xf numFmtId="3" fontId="0" fillId="4" borderId="0" xfId="10" applyNumberFormat="1" applyFont="1" applyFill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/>
    <xf numFmtId="164" fontId="10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6" fillId="0" borderId="1" xfId="0" applyFont="1" applyBorder="1"/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6" fillId="2" borderId="1" xfId="0" applyFont="1" applyFill="1" applyBorder="1"/>
    <xf numFmtId="164" fontId="8" fillId="2" borderId="1" xfId="0" applyNumberFormat="1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vertical="center"/>
    </xf>
    <xf numFmtId="0" fontId="14" fillId="0" borderId="0" xfId="0" applyFont="1" applyFill="1"/>
  </cellXfs>
  <cellStyles count="44">
    <cellStyle name="]_x000a_Zoomed=1_x000a_Row=0_x000a_Column=0_x000a_Height=0_x000a_Width=0_x000a_FontName=FoxFont_x000a_FontStyle=0_x000a_FontSize=9_x000a_PrtFontName=FoxPrin" xfId="30"/>
    <cellStyle name="]_x000d__x000a_Zoomed=1_x000d__x000a_Row=0_x000d__x000a_Column=0_x000d__x000a_Height=0_x000d__x000a_Width=0_x000d__x000a_FontName=FoxFont_x000d__x000a_FontStyle=0_x000d__x000a_FontSize=9_x000d__x000a_PrtFontName=FoxPrin" xfId="8"/>
    <cellStyle name="Comma" xfId="10" builtinId="3"/>
    <cellStyle name="Comma 11" xfId="43"/>
    <cellStyle name="Comma 2" xfId="2"/>
    <cellStyle name="Comma 2 2" xfId="31"/>
    <cellStyle name="Comma 2 3" xfId="16"/>
    <cellStyle name="Comma 2 4" xfId="12"/>
    <cellStyle name="Comma 3" xfId="27"/>
    <cellStyle name="Comma 3 2" xfId="32"/>
    <cellStyle name="Comma 4" xfId="33"/>
    <cellStyle name="Comma 5" xfId="34"/>
    <cellStyle name="Normal" xfId="0" builtinId="0"/>
    <cellStyle name="Normal 10 2" xfId="23"/>
    <cellStyle name="Normal 2" xfId="4"/>
    <cellStyle name="Normal 2 2" xfId="17"/>
    <cellStyle name="Normal 2 3" xfId="7"/>
    <cellStyle name="Normal 2 3 2" xfId="29"/>
    <cellStyle name="Normal 2 3 3" xfId="20"/>
    <cellStyle name="Normal 2 3 4" xfId="14"/>
    <cellStyle name="Normal 2 4" xfId="22"/>
    <cellStyle name="Normal 2 5" xfId="28"/>
    <cellStyle name="Normal 3" xfId="1"/>
    <cellStyle name="Normal 3 2" xfId="18"/>
    <cellStyle name="Normal 3 2 2" xfId="35"/>
    <cellStyle name="Normal 3 3" xfId="11"/>
    <cellStyle name="Normal 4" xfId="15"/>
    <cellStyle name="Normal 4 2" xfId="6"/>
    <cellStyle name="Normal 4 3" xfId="24"/>
    <cellStyle name="Normal 48 2" xfId="42"/>
    <cellStyle name="Normal 5" xfId="19"/>
    <cellStyle name="Normal 5 2" xfId="25"/>
    <cellStyle name="Normal 6" xfId="26"/>
    <cellStyle name="Normal 6 2" xfId="36"/>
    <cellStyle name="Normal 7" xfId="21"/>
    <cellStyle name="Normal 7 2" xfId="37"/>
    <cellStyle name="Normal 8" xfId="5"/>
    <cellStyle name="Normal 8 2" xfId="38"/>
    <cellStyle name="Normal 8 3" xfId="41"/>
    <cellStyle name="Normal 9" xfId="9"/>
    <cellStyle name="Percent 2" xfId="3"/>
    <cellStyle name="Percent 2 2" xfId="13"/>
    <cellStyle name="Percent 3" xfId="39"/>
    <cellStyle name="Style 1" xfId="40"/>
  </cellStyles>
  <dxfs count="0"/>
  <tableStyles count="0" defaultTableStyle="TableStyleMedium2" defaultPivotStyle="PivotStyleLight16"/>
  <colors>
    <mruColors>
      <color rgb="FFFCD856"/>
      <color rgb="FF00A788"/>
      <color rgb="FF00A0DF"/>
      <color rgb="FFF12938"/>
      <color rgb="FF502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</xdr:rowOff>
    </xdr:from>
    <xdr:to>
      <xdr:col>0</xdr:col>
      <xdr:colOff>3009900</xdr:colOff>
      <xdr:row>7</xdr:row>
      <xdr:rowOff>85726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59" t="34642" r="5531" b="4422"/>
        <a:stretch/>
      </xdr:blipFill>
      <xdr:spPr>
        <a:xfrm>
          <a:off x="66675" y="1"/>
          <a:ext cx="2943225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70"/>
  <sheetViews>
    <sheetView showGridLines="0" tabSelected="1" workbookViewId="0">
      <selection activeCell="B40" sqref="B40"/>
    </sheetView>
  </sheetViews>
  <sheetFormatPr defaultRowHeight="13.8" x14ac:dyDescent="0.3"/>
  <cols>
    <col min="1" max="1" width="82.44140625" customWidth="1"/>
    <col min="2" max="2" width="22.5546875" bestFit="1" customWidth="1"/>
    <col min="3" max="3" width="15.88671875" bestFit="1" customWidth="1"/>
    <col min="4" max="4" width="14" bestFit="1" customWidth="1"/>
    <col min="5" max="5" width="12.6640625" bestFit="1" customWidth="1"/>
    <col min="6" max="7" width="14.88671875" bestFit="1" customWidth="1"/>
  </cols>
  <sheetData>
    <row r="10" spans="1:7" ht="14.4" x14ac:dyDescent="0.3">
      <c r="A10" s="39" t="s">
        <v>18</v>
      </c>
      <c r="B10" s="38"/>
      <c r="C10" s="38"/>
      <c r="D10" s="38"/>
      <c r="E10" s="38"/>
      <c r="F10" s="38"/>
      <c r="G10" s="38"/>
    </row>
    <row r="11" spans="1:7" ht="15" thickBot="1" x14ac:dyDescent="0.35">
      <c r="A11" s="38"/>
      <c r="B11" s="38"/>
      <c r="C11" s="38"/>
      <c r="D11" s="38"/>
      <c r="E11" s="38"/>
      <c r="F11" s="38"/>
      <c r="G11" s="38"/>
    </row>
    <row r="12" spans="1:7" ht="15" thickBot="1" x14ac:dyDescent="0.35">
      <c r="A12" s="38"/>
      <c r="B12" s="37" t="s">
        <v>19</v>
      </c>
      <c r="C12" s="35"/>
      <c r="D12" s="35"/>
      <c r="E12" s="35"/>
      <c r="F12" s="35"/>
      <c r="G12" s="36"/>
    </row>
    <row r="13" spans="1:7" ht="15" thickBot="1" x14ac:dyDescent="0.35">
      <c r="A13" s="46"/>
      <c r="B13" s="41" t="s">
        <v>6</v>
      </c>
      <c r="C13" s="41" t="s">
        <v>7</v>
      </c>
      <c r="D13" s="42" t="s">
        <v>8</v>
      </c>
      <c r="E13" s="42" t="s">
        <v>9</v>
      </c>
      <c r="F13" s="42" t="s">
        <v>10</v>
      </c>
      <c r="G13" s="42" t="s">
        <v>14</v>
      </c>
    </row>
    <row r="14" spans="1:7" ht="15" thickBot="1" x14ac:dyDescent="0.35">
      <c r="A14" s="43" t="s">
        <v>16</v>
      </c>
      <c r="B14" s="49">
        <v>467369.7</v>
      </c>
      <c r="C14" s="49">
        <v>529624.49999999988</v>
      </c>
      <c r="D14" s="50">
        <v>583185.19999999972</v>
      </c>
      <c r="E14" s="50">
        <v>533162.49999999988</v>
      </c>
      <c r="F14" s="50">
        <v>458565.79999999987</v>
      </c>
      <c r="G14" s="50">
        <v>500623.5999999998</v>
      </c>
    </row>
    <row r="15" spans="1:7" ht="15" thickBot="1" x14ac:dyDescent="0.35">
      <c r="A15" s="43" t="s">
        <v>0</v>
      </c>
      <c r="B15" s="44">
        <v>864.63394500000004</v>
      </c>
      <c r="C15" s="44">
        <v>979.80532499999981</v>
      </c>
      <c r="D15" s="44">
        <v>1078.8926199999996</v>
      </c>
      <c r="E15" s="44">
        <v>986.35062499999981</v>
      </c>
      <c r="F15" s="44">
        <v>848.34672999999975</v>
      </c>
      <c r="G15" s="44">
        <v>926.15365999999972</v>
      </c>
    </row>
    <row r="16" spans="1:7" ht="15" thickBot="1" x14ac:dyDescent="0.35">
      <c r="A16" s="43" t="s">
        <v>1</v>
      </c>
      <c r="B16" s="44">
        <v>307.06189290000003</v>
      </c>
      <c r="C16" s="44">
        <v>347.96329649999996</v>
      </c>
      <c r="D16" s="44">
        <v>383.15267639999985</v>
      </c>
      <c r="E16" s="44">
        <v>350.28776249999993</v>
      </c>
      <c r="F16" s="44">
        <v>301.27773059999993</v>
      </c>
      <c r="G16" s="44">
        <v>328.90970519999991</v>
      </c>
    </row>
    <row r="17" spans="1:8" ht="15" thickBot="1" x14ac:dyDescent="0.35">
      <c r="A17" s="43" t="s">
        <v>2</v>
      </c>
      <c r="B17" s="44">
        <v>280.42181999999997</v>
      </c>
      <c r="C17" s="44">
        <v>317.77469999999988</v>
      </c>
      <c r="D17" s="44">
        <v>349.91111999999981</v>
      </c>
      <c r="E17" s="44">
        <v>319.89749999999992</v>
      </c>
      <c r="F17" s="44">
        <v>614.47817199999986</v>
      </c>
      <c r="G17" s="44">
        <v>670.83562399999971</v>
      </c>
    </row>
    <row r="18" spans="1:8" ht="15" thickBot="1" x14ac:dyDescent="0.35">
      <c r="A18" s="43" t="s">
        <v>3</v>
      </c>
      <c r="B18" s="44">
        <v>1752.636375</v>
      </c>
      <c r="C18" s="44">
        <v>206.55355499999996</v>
      </c>
      <c r="D18" s="44">
        <v>29.159259999999989</v>
      </c>
      <c r="E18" s="44">
        <v>1519.5131249999997</v>
      </c>
      <c r="F18" s="45">
        <v>1825.0918839999995</v>
      </c>
      <c r="G18" s="45">
        <v>190.23696799999993</v>
      </c>
    </row>
    <row r="19" spans="1:8" ht="15" thickBot="1" x14ac:dyDescent="0.35">
      <c r="A19" s="47" t="s">
        <v>4</v>
      </c>
      <c r="B19" s="48">
        <v>3204.7540329000003</v>
      </c>
      <c r="C19" s="48">
        <v>1852.0968764999998</v>
      </c>
      <c r="D19" s="48">
        <v>1841.1156763999991</v>
      </c>
      <c r="E19" s="48">
        <v>3176.0490124999997</v>
      </c>
      <c r="F19" s="48">
        <v>3589.1945165999987</v>
      </c>
      <c r="G19" s="48">
        <v>2116.1359571999992</v>
      </c>
    </row>
    <row r="20" spans="1:8" ht="15" thickBot="1" x14ac:dyDescent="0.35">
      <c r="A20" s="38"/>
      <c r="B20" s="38"/>
      <c r="C20" s="38"/>
      <c r="D20" s="38"/>
      <c r="E20" s="38"/>
      <c r="F20" s="38"/>
      <c r="G20" s="38"/>
    </row>
    <row r="21" spans="1:8" ht="40.200000000000003" thickBot="1" x14ac:dyDescent="0.35">
      <c r="A21" s="40" t="s">
        <v>20</v>
      </c>
      <c r="B21" s="34">
        <v>15779.346072099997</v>
      </c>
      <c r="C21" s="33"/>
      <c r="D21" s="38"/>
      <c r="E21" s="38"/>
      <c r="F21" s="38"/>
      <c r="G21" s="38"/>
    </row>
    <row r="22" spans="1:8" x14ac:dyDescent="0.3">
      <c r="H22" s="20"/>
    </row>
    <row r="24" spans="1:8" ht="12" customHeight="1" x14ac:dyDescent="0.3">
      <c r="A24" s="39" t="s">
        <v>15</v>
      </c>
      <c r="B24" s="2"/>
      <c r="C24" s="2"/>
      <c r="D24" s="2"/>
      <c r="E24" s="2"/>
      <c r="F24" s="2"/>
      <c r="G24" s="2"/>
    </row>
    <row r="25" spans="1:8" ht="15" thickBot="1" x14ac:dyDescent="0.35">
      <c r="A25" s="2"/>
      <c r="B25" s="2"/>
      <c r="C25" s="2"/>
      <c r="D25" s="2"/>
      <c r="E25" s="2"/>
      <c r="F25" s="2"/>
      <c r="G25" s="2"/>
    </row>
    <row r="26" spans="1:8" ht="15" thickBot="1" x14ac:dyDescent="0.35">
      <c r="A26" s="13"/>
      <c r="B26" s="14" t="s">
        <v>6</v>
      </c>
      <c r="C26" s="15" t="s">
        <v>7</v>
      </c>
      <c r="D26" s="15" t="s">
        <v>8</v>
      </c>
      <c r="E26" s="15" t="s">
        <v>9</v>
      </c>
      <c r="F26" s="15" t="s">
        <v>10</v>
      </c>
      <c r="G26" s="15" t="s">
        <v>14</v>
      </c>
    </row>
    <row r="27" spans="1:8" ht="15" thickBot="1" x14ac:dyDescent="0.35">
      <c r="A27" s="18" t="s">
        <v>16</v>
      </c>
      <c r="B27" s="31">
        <f>'Customer Site List'!N15</f>
        <v>4532809.6779999966</v>
      </c>
      <c r="C27" s="31">
        <f>'Customer Site List'!AA15</f>
        <v>5470563.9479999989</v>
      </c>
      <c r="D27" s="31">
        <f>'Customer Site List'!AN15</f>
        <v>4342342.6620000005</v>
      </c>
      <c r="E27" s="31">
        <f>'Customer Site List'!BA15</f>
        <v>1793723.0210000002</v>
      </c>
      <c r="F27" s="31">
        <f>'Customer Site List'!BN15</f>
        <v>1952578.3660000002</v>
      </c>
      <c r="G27" s="31">
        <f>'Customer Site List'!CA15</f>
        <v>2294354.063000001</v>
      </c>
    </row>
    <row r="28" spans="1:8" ht="15" thickBot="1" x14ac:dyDescent="0.35">
      <c r="A28" s="16" t="s">
        <v>0</v>
      </c>
      <c r="B28" s="17">
        <f>B27*0.00059</f>
        <v>2674.3577100199982</v>
      </c>
      <c r="C28" s="17">
        <f t="shared" ref="C28:G28" si="0">C27*0.00059</f>
        <v>3227.6327293199997</v>
      </c>
      <c r="D28" s="17">
        <f t="shared" si="0"/>
        <v>2561.9821705800005</v>
      </c>
      <c r="E28" s="17">
        <f t="shared" si="0"/>
        <v>1058.2965823900001</v>
      </c>
      <c r="F28" s="17">
        <f t="shared" si="0"/>
        <v>1152.0212359400002</v>
      </c>
      <c r="G28" s="17">
        <f t="shared" si="0"/>
        <v>1353.6688971700007</v>
      </c>
    </row>
    <row r="29" spans="1:8" ht="15" thickBot="1" x14ac:dyDescent="0.35">
      <c r="A29" s="16" t="s">
        <v>1</v>
      </c>
      <c r="B29" s="17">
        <f>B27*0.0001675</f>
        <v>759.24562106499945</v>
      </c>
      <c r="C29" s="17">
        <f t="shared" ref="C29:G29" si="1">C27*0.0001675</f>
        <v>916.31946128999982</v>
      </c>
      <c r="D29" s="17">
        <f t="shared" si="1"/>
        <v>727.34239588500009</v>
      </c>
      <c r="E29" s="17">
        <f t="shared" si="1"/>
        <v>300.44860601750003</v>
      </c>
      <c r="F29" s="17">
        <f t="shared" si="1"/>
        <v>327.05687630500006</v>
      </c>
      <c r="G29" s="17">
        <f t="shared" si="1"/>
        <v>384.30430555250018</v>
      </c>
    </row>
    <row r="30" spans="1:8" ht="15" thickBot="1" x14ac:dyDescent="0.35">
      <c r="A30" s="16" t="s">
        <v>2</v>
      </c>
      <c r="B30" s="17">
        <f>0.000111*B27</f>
        <v>503.14187425799963</v>
      </c>
      <c r="C30" s="17">
        <f t="shared" ref="C30:D30" si="2">0.000111*C27</f>
        <v>607.23259822799992</v>
      </c>
      <c r="D30" s="17">
        <f t="shared" si="2"/>
        <v>482.00003548200004</v>
      </c>
      <c r="E30" s="21" t="s">
        <v>13</v>
      </c>
      <c r="F30" s="21" t="s">
        <v>13</v>
      </c>
      <c r="G30" s="21" t="s">
        <v>13</v>
      </c>
    </row>
    <row r="31" spans="1:8" ht="15" thickBot="1" x14ac:dyDescent="0.35">
      <c r="A31" s="18" t="s">
        <v>3</v>
      </c>
      <c r="B31" s="19">
        <f>0.16753619430104*B27/100</f>
        <v>7594.0968294304203</v>
      </c>
      <c r="C31" s="19">
        <f>0.0494760655267837*C27/100</f>
        <v>2706.6198035970847</v>
      </c>
      <c r="D31" s="19">
        <f>0.156617338460646*D27/100</f>
        <v>6800.8615040655659</v>
      </c>
      <c r="E31" s="19">
        <f>0.120789842734354*E27/100</f>
        <v>2166.6352161558038</v>
      </c>
      <c r="F31" s="22">
        <f>0.0880332752131735*F27/100</f>
        <v>1718.9186866936664</v>
      </c>
      <c r="G31" s="23">
        <f>0.110553415383986*G27/100</f>
        <v>2536.4867776477508</v>
      </c>
    </row>
    <row r="32" spans="1:8" ht="15" thickBot="1" x14ac:dyDescent="0.35">
      <c r="A32" s="18" t="s">
        <v>4</v>
      </c>
      <c r="B32" s="19">
        <f t="shared" ref="B32:G32" si="3">SUM(B28:B31)</f>
        <v>11530.842034773417</v>
      </c>
      <c r="C32" s="19">
        <f t="shared" si="3"/>
        <v>7457.8045924350845</v>
      </c>
      <c r="D32" s="19">
        <f t="shared" si="3"/>
        <v>10572.186106012567</v>
      </c>
      <c r="E32" s="19">
        <f t="shared" si="3"/>
        <v>3525.3804045633042</v>
      </c>
      <c r="F32" s="19">
        <f t="shared" si="3"/>
        <v>3197.9967989386669</v>
      </c>
      <c r="G32" s="19">
        <f t="shared" si="3"/>
        <v>4274.4599803702513</v>
      </c>
    </row>
    <row r="33" spans="1:7" ht="15" thickBot="1" x14ac:dyDescent="0.35">
      <c r="A33" s="2"/>
      <c r="B33" s="2"/>
      <c r="C33" s="2"/>
      <c r="D33" s="2"/>
      <c r="E33" s="2"/>
      <c r="F33" s="2"/>
      <c r="G33" s="2"/>
    </row>
    <row r="34" spans="1:7" ht="20.399999999999999" thickBot="1" x14ac:dyDescent="0.35">
      <c r="A34" s="4" t="s">
        <v>5</v>
      </c>
      <c r="B34" s="34">
        <f>SUM(B32:G32)</f>
        <v>40558.669917093292</v>
      </c>
      <c r="C34" s="33"/>
      <c r="D34" s="2"/>
      <c r="E34" s="2"/>
      <c r="F34" s="2"/>
      <c r="G34" s="2"/>
    </row>
    <row r="37" spans="1:7" x14ac:dyDescent="0.3">
      <c r="A37" s="51" t="s">
        <v>11</v>
      </c>
    </row>
    <row r="38" spans="1:7" x14ac:dyDescent="0.3">
      <c r="A38" s="51" t="s">
        <v>12</v>
      </c>
    </row>
    <row r="40" spans="1:7" ht="16.2" x14ac:dyDescent="0.3">
      <c r="A40" s="5"/>
    </row>
    <row r="41" spans="1:7" ht="16.2" x14ac:dyDescent="0.3">
      <c r="A41" s="5"/>
    </row>
    <row r="42" spans="1:7" ht="16.2" x14ac:dyDescent="0.3">
      <c r="A42" s="5"/>
    </row>
    <row r="43" spans="1:7" ht="16.2" x14ac:dyDescent="0.3">
      <c r="A43" s="5"/>
    </row>
    <row r="44" spans="1:7" ht="16.2" x14ac:dyDescent="0.3">
      <c r="A44" s="5"/>
    </row>
    <row r="45" spans="1:7" ht="16.2" x14ac:dyDescent="0.3">
      <c r="A45" s="6"/>
    </row>
    <row r="46" spans="1:7" ht="16.2" x14ac:dyDescent="0.3">
      <c r="A46" s="7"/>
    </row>
    <row r="47" spans="1:7" ht="16.2" x14ac:dyDescent="0.3">
      <c r="A47" s="7"/>
    </row>
    <row r="48" spans="1:7" ht="16.2" x14ac:dyDescent="0.3">
      <c r="A48" s="7"/>
    </row>
    <row r="49" spans="1:5" ht="16.2" x14ac:dyDescent="0.3">
      <c r="A49" s="5"/>
    </row>
    <row r="50" spans="1:5" ht="16.2" x14ac:dyDescent="0.3">
      <c r="A50" s="5"/>
    </row>
    <row r="52" spans="1:5" ht="14.4" x14ac:dyDescent="0.3">
      <c r="A52" s="3"/>
      <c r="B52" s="2"/>
      <c r="C52" s="2"/>
      <c r="D52" s="2"/>
      <c r="E52" s="2"/>
    </row>
    <row r="53" spans="1:5" ht="14.4" x14ac:dyDescent="0.3">
      <c r="A53" s="2"/>
      <c r="B53" s="32"/>
      <c r="C53" s="32"/>
      <c r="D53" s="32"/>
      <c r="E53" s="32"/>
    </row>
    <row r="54" spans="1:5" ht="14.4" x14ac:dyDescent="0.3">
      <c r="A54" s="2"/>
      <c r="B54" s="8"/>
      <c r="C54" s="8"/>
      <c r="D54" s="8"/>
      <c r="E54" s="8"/>
    </row>
    <row r="55" spans="1:5" ht="14.4" x14ac:dyDescent="0.3">
      <c r="A55" s="9"/>
      <c r="B55" s="10"/>
      <c r="C55" s="10"/>
      <c r="D55" s="10"/>
      <c r="E55" s="10"/>
    </row>
    <row r="56" spans="1:5" ht="14.4" x14ac:dyDescent="0.3">
      <c r="A56" s="9"/>
      <c r="B56" s="10"/>
      <c r="C56" s="10"/>
      <c r="D56" s="10"/>
      <c r="E56" s="10"/>
    </row>
    <row r="57" spans="1:5" ht="14.4" x14ac:dyDescent="0.3">
      <c r="A57" s="9"/>
      <c r="B57" s="10"/>
      <c r="C57" s="10"/>
      <c r="D57" s="10"/>
      <c r="E57" s="10"/>
    </row>
    <row r="58" spans="1:5" ht="14.4" x14ac:dyDescent="0.3">
      <c r="A58" s="9"/>
      <c r="B58" s="10"/>
      <c r="C58" s="10"/>
      <c r="D58" s="10"/>
      <c r="E58" s="10"/>
    </row>
    <row r="59" spans="1:5" ht="14.4" x14ac:dyDescent="0.3">
      <c r="A59" s="9"/>
      <c r="B59" s="10"/>
      <c r="C59" s="10"/>
      <c r="D59" s="10"/>
      <c r="E59" s="10"/>
    </row>
    <row r="60" spans="1:5" ht="14.4" x14ac:dyDescent="0.3">
      <c r="A60" s="1"/>
    </row>
    <row r="61" spans="1:5" ht="19.8" x14ac:dyDescent="0.3">
      <c r="A61" s="11"/>
      <c r="B61" s="12"/>
    </row>
    <row r="70" spans="1:2" ht="19.8" x14ac:dyDescent="0.3">
      <c r="A70" s="11"/>
      <c r="B70" s="12"/>
    </row>
  </sheetData>
  <mergeCells count="4">
    <mergeCell ref="B53:E53"/>
    <mergeCell ref="B12:G12"/>
    <mergeCell ref="B21:C21"/>
    <mergeCell ref="B34:C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A15"/>
  <sheetViews>
    <sheetView workbookViewId="0">
      <selection activeCell="I19" sqref="I19"/>
    </sheetView>
  </sheetViews>
  <sheetFormatPr defaultRowHeight="13.8" x14ac:dyDescent="0.3"/>
  <cols>
    <col min="1" max="1" width="10.88671875" bestFit="1" customWidth="1"/>
  </cols>
  <sheetData>
    <row r="3" spans="1:79" x14ac:dyDescent="0.3">
      <c r="A3" t="s">
        <v>17</v>
      </c>
      <c r="B3" s="24">
        <v>42461</v>
      </c>
      <c r="C3" s="24">
        <v>42491</v>
      </c>
      <c r="D3" s="24">
        <v>42522</v>
      </c>
      <c r="E3" s="24">
        <v>42552</v>
      </c>
      <c r="F3" s="24">
        <v>42583</v>
      </c>
      <c r="G3" s="24">
        <v>42614</v>
      </c>
      <c r="H3" s="24">
        <v>42644</v>
      </c>
      <c r="I3" s="24">
        <v>42675</v>
      </c>
      <c r="J3" s="24">
        <v>42705</v>
      </c>
      <c r="K3" s="24">
        <v>42736</v>
      </c>
      <c r="L3" s="24">
        <v>42767</v>
      </c>
      <c r="M3" s="24">
        <v>42795</v>
      </c>
      <c r="N3" s="25"/>
      <c r="O3" s="24">
        <v>42826</v>
      </c>
      <c r="P3" s="24">
        <v>42856</v>
      </c>
      <c r="Q3" s="24">
        <v>42887</v>
      </c>
      <c r="R3" s="24">
        <v>42917</v>
      </c>
      <c r="S3" s="24">
        <v>42948</v>
      </c>
      <c r="T3" s="24">
        <v>42979</v>
      </c>
      <c r="U3" s="24">
        <v>43009</v>
      </c>
      <c r="V3" s="24">
        <v>43040</v>
      </c>
      <c r="W3" s="24">
        <v>43070</v>
      </c>
      <c r="X3" s="24">
        <v>43101</v>
      </c>
      <c r="Y3" s="24">
        <v>43132</v>
      </c>
      <c r="Z3" s="24">
        <v>43160</v>
      </c>
      <c r="AA3" s="25"/>
      <c r="AB3" s="24">
        <v>43191</v>
      </c>
      <c r="AC3" s="24">
        <v>43221</v>
      </c>
      <c r="AD3" s="24">
        <v>43252</v>
      </c>
      <c r="AE3" s="24">
        <v>43282</v>
      </c>
      <c r="AF3" s="24">
        <v>43313</v>
      </c>
      <c r="AG3" s="24">
        <v>43344</v>
      </c>
      <c r="AH3" s="24">
        <v>43374</v>
      </c>
      <c r="AI3" s="24">
        <v>43405</v>
      </c>
      <c r="AJ3" s="24">
        <v>43435</v>
      </c>
      <c r="AK3" s="24">
        <v>43466</v>
      </c>
      <c r="AL3" s="24">
        <v>43497</v>
      </c>
      <c r="AM3" s="24">
        <v>43525</v>
      </c>
      <c r="AN3" s="25"/>
      <c r="AO3" s="24">
        <v>43556</v>
      </c>
      <c r="AP3" s="24">
        <v>43586</v>
      </c>
      <c r="AQ3" s="24">
        <v>43617</v>
      </c>
      <c r="AR3" s="24">
        <v>43647</v>
      </c>
      <c r="AS3" s="24">
        <v>43678</v>
      </c>
      <c r="AT3" s="24">
        <v>43709</v>
      </c>
      <c r="AU3" s="24">
        <v>43739</v>
      </c>
      <c r="AV3" s="24">
        <v>43770</v>
      </c>
      <c r="AW3" s="24">
        <v>43800</v>
      </c>
      <c r="AX3" s="24">
        <v>43831</v>
      </c>
      <c r="AY3" s="24">
        <v>43862</v>
      </c>
      <c r="AZ3" s="24">
        <v>43891</v>
      </c>
      <c r="BA3" s="25"/>
      <c r="BB3" s="24">
        <v>43922</v>
      </c>
      <c r="BC3" s="24">
        <v>43952</v>
      </c>
      <c r="BD3" s="24">
        <v>43983</v>
      </c>
      <c r="BE3" s="24">
        <v>44013</v>
      </c>
      <c r="BF3" s="24">
        <v>44044</v>
      </c>
      <c r="BG3" s="24">
        <v>44075</v>
      </c>
      <c r="BH3" s="24">
        <v>44105</v>
      </c>
      <c r="BI3" s="24">
        <v>44136</v>
      </c>
      <c r="BJ3" s="24">
        <v>44166</v>
      </c>
      <c r="BK3" s="24">
        <v>44197</v>
      </c>
      <c r="BL3" s="24">
        <v>44228</v>
      </c>
      <c r="BM3" s="24">
        <v>44256</v>
      </c>
      <c r="BN3" s="25"/>
      <c r="BO3" s="24">
        <v>44287</v>
      </c>
      <c r="BP3" s="24">
        <v>44317</v>
      </c>
      <c r="BQ3" s="24">
        <v>44348</v>
      </c>
      <c r="BR3" s="24">
        <v>44378</v>
      </c>
      <c r="BS3" s="24">
        <v>44409</v>
      </c>
      <c r="BT3" s="24">
        <v>44440</v>
      </c>
      <c r="BU3" s="24">
        <v>44470</v>
      </c>
      <c r="BV3" s="24">
        <v>44501</v>
      </c>
      <c r="BW3" s="24">
        <v>44531</v>
      </c>
      <c r="BX3" s="24">
        <v>44562</v>
      </c>
      <c r="BY3" s="24">
        <v>44593</v>
      </c>
      <c r="BZ3" s="24">
        <v>44621</v>
      </c>
      <c r="CA3" s="25"/>
    </row>
    <row r="4" spans="1:79" x14ac:dyDescent="0.3">
      <c r="A4">
        <v>13001910</v>
      </c>
      <c r="B4" s="26">
        <v>56034.26</v>
      </c>
      <c r="C4" s="26">
        <v>21705.487968173598</v>
      </c>
      <c r="D4" s="26">
        <v>7446.0530473779399</v>
      </c>
      <c r="E4" s="26">
        <v>4623.3662712477399</v>
      </c>
      <c r="F4" s="26">
        <v>3990.6950972875202</v>
      </c>
      <c r="G4" s="26">
        <v>10250.7376159132</v>
      </c>
      <c r="H4" s="26">
        <v>54327.436000000002</v>
      </c>
      <c r="I4" s="26">
        <v>114909.224</v>
      </c>
      <c r="J4" s="26">
        <v>116064.31600000001</v>
      </c>
      <c r="K4" s="26">
        <v>143516.34</v>
      </c>
      <c r="L4" s="26">
        <v>104322.64599999999</v>
      </c>
      <c r="M4" s="26">
        <v>104659.25599999999</v>
      </c>
      <c r="N4" s="27"/>
      <c r="O4" s="26">
        <v>71669.16</v>
      </c>
      <c r="P4" s="26">
        <v>24930.617265736601</v>
      </c>
      <c r="Q4" s="26">
        <v>13911.79495886668</v>
      </c>
      <c r="R4" s="26">
        <v>10550.841436694</v>
      </c>
      <c r="S4" s="26">
        <v>12934.01233870272</v>
      </c>
      <c r="T4" s="26">
        <v>33111.398000000001</v>
      </c>
      <c r="U4" s="26">
        <v>81903.906000000003</v>
      </c>
      <c r="V4" s="26">
        <v>125226.746</v>
      </c>
      <c r="W4" s="26">
        <v>144364.54999999999</v>
      </c>
      <c r="X4" s="26">
        <v>138420.09599999999</v>
      </c>
      <c r="Y4" s="26">
        <v>144703.90599999999</v>
      </c>
      <c r="Z4" s="26">
        <v>149348.19</v>
      </c>
      <c r="AA4" s="27"/>
      <c r="AB4" s="26">
        <v>109770.432</v>
      </c>
      <c r="AC4" s="26">
        <v>53325.464</v>
      </c>
      <c r="AD4" s="26">
        <v>2737.8319999999999</v>
      </c>
      <c r="AE4" s="26">
        <v>1950.62</v>
      </c>
      <c r="AF4" s="26">
        <v>2896.3519999999999</v>
      </c>
      <c r="AG4" s="26">
        <v>46138.256000000001</v>
      </c>
      <c r="AH4" s="26">
        <v>90500.486000000004</v>
      </c>
      <c r="AI4" s="26">
        <v>118528.67200000001</v>
      </c>
      <c r="AJ4" s="26">
        <v>110973.67600000001</v>
      </c>
      <c r="AK4" s="26">
        <v>123879.906</v>
      </c>
      <c r="AL4" s="26">
        <v>121067.8</v>
      </c>
      <c r="AM4" s="26">
        <v>108198.45600000001</v>
      </c>
      <c r="AN4" s="27"/>
      <c r="AO4" s="26">
        <v>86144.186000000002</v>
      </c>
      <c r="AP4" s="26">
        <v>51823.5</v>
      </c>
      <c r="AQ4" s="26">
        <v>21058.462</v>
      </c>
      <c r="AR4" s="26">
        <v>1494.1120000000001</v>
      </c>
      <c r="AS4" s="26">
        <v>11019.64</v>
      </c>
      <c r="AT4" s="26">
        <v>40473.127999999997</v>
      </c>
      <c r="AU4" s="26">
        <v>87323.615999999995</v>
      </c>
      <c r="AV4" s="26">
        <v>124181.15399999999</v>
      </c>
      <c r="AW4" s="26">
        <v>135035.61199999999</v>
      </c>
      <c r="AX4" s="26">
        <v>130879.452</v>
      </c>
      <c r="AY4" s="26">
        <v>125255.022</v>
      </c>
      <c r="AZ4" s="26">
        <v>122140.75</v>
      </c>
      <c r="BA4" s="27"/>
      <c r="BB4" s="26">
        <v>69280.13</v>
      </c>
      <c r="BC4" s="26">
        <v>34724.902000000002</v>
      </c>
      <c r="BD4" s="26">
        <v>5195.8180000000002</v>
      </c>
      <c r="BE4" s="26">
        <v>2886.8939999999998</v>
      </c>
      <c r="BF4" s="26">
        <v>8184.3819999999996</v>
      </c>
      <c r="BG4" s="26">
        <v>21182.766</v>
      </c>
      <c r="BH4" s="26">
        <v>105057.004</v>
      </c>
      <c r="BI4" s="26">
        <v>111000.056</v>
      </c>
      <c r="BJ4" s="26">
        <v>128316.946</v>
      </c>
      <c r="BK4" s="26">
        <v>141321.05600000001</v>
      </c>
      <c r="BL4" s="26">
        <v>114717.03599999999</v>
      </c>
      <c r="BM4" s="26">
        <v>123571.914</v>
      </c>
      <c r="BN4" s="27"/>
      <c r="BO4" s="26">
        <v>95988.316000000006</v>
      </c>
      <c r="BP4" s="26">
        <v>16277.3</v>
      </c>
      <c r="BQ4" s="26">
        <v>8892.8626960352394</v>
      </c>
      <c r="BR4" s="26">
        <v>5527.9957299678599</v>
      </c>
      <c r="BS4" s="26">
        <v>4867.03971877604</v>
      </c>
      <c r="BT4" s="26">
        <v>12798.51185307774</v>
      </c>
      <c r="BU4" s="26">
        <v>38155.187918799798</v>
      </c>
      <c r="BV4" s="26">
        <v>69760.90263579</v>
      </c>
      <c r="BW4" s="26">
        <v>89769.843701869206</v>
      </c>
      <c r="BX4" s="26">
        <v>104491.136678414</v>
      </c>
      <c r="BY4" s="26">
        <v>85223.958157810193</v>
      </c>
      <c r="BZ4" s="26">
        <v>85182.518909459599</v>
      </c>
      <c r="CA4" s="27"/>
    </row>
    <row r="5" spans="1:79" x14ac:dyDescent="0.3">
      <c r="A5">
        <v>13143605</v>
      </c>
      <c r="B5" s="26">
        <v>27474.792000000001</v>
      </c>
      <c r="C5" s="26">
        <v>16023.314</v>
      </c>
      <c r="D5" s="26">
        <v>70080.944000000003</v>
      </c>
      <c r="E5" s="26">
        <v>6898.223</v>
      </c>
      <c r="F5" s="26">
        <v>6526.6809999999996</v>
      </c>
      <c r="G5" s="26">
        <v>11916.522999999999</v>
      </c>
      <c r="H5" s="26">
        <v>20528.719000000001</v>
      </c>
      <c r="I5" s="26">
        <v>54397.358999999997</v>
      </c>
      <c r="J5" s="26">
        <v>53650.913</v>
      </c>
      <c r="K5" s="26">
        <v>52497.561000000002</v>
      </c>
      <c r="L5" s="26">
        <v>43254.338000000003</v>
      </c>
      <c r="M5" s="26">
        <v>58896.165999999997</v>
      </c>
      <c r="N5" s="27"/>
      <c r="O5" s="26">
        <v>33913.987000000001</v>
      </c>
      <c r="P5" s="26">
        <v>20140.400925950598</v>
      </c>
      <c r="Q5" s="26">
        <v>5783.1035827548967</v>
      </c>
      <c r="R5" s="26">
        <v>248.34205601816799</v>
      </c>
      <c r="S5" s="26">
        <v>249.343435276306</v>
      </c>
      <c r="T5" s="26">
        <v>15867.243</v>
      </c>
      <c r="U5" s="26">
        <v>30221.177</v>
      </c>
      <c r="V5" s="26">
        <v>61303.336000000003</v>
      </c>
      <c r="W5" s="26">
        <v>60787.364999999998</v>
      </c>
      <c r="X5" s="26">
        <v>60506.665999999997</v>
      </c>
      <c r="Y5" s="26">
        <v>55270.711000000003</v>
      </c>
      <c r="Z5" s="26">
        <v>59334.845000000001</v>
      </c>
      <c r="AA5" s="27"/>
      <c r="AB5" s="26">
        <v>30043.378000000001</v>
      </c>
      <c r="AC5" s="26">
        <v>5597.2640000000001</v>
      </c>
      <c r="AD5" s="26">
        <v>0</v>
      </c>
      <c r="AE5" s="26">
        <v>0</v>
      </c>
      <c r="AF5" s="26">
        <v>0</v>
      </c>
      <c r="AG5" s="26">
        <v>9961.9279999999999</v>
      </c>
      <c r="AH5" s="26">
        <v>38245.637000000002</v>
      </c>
      <c r="AI5" s="26">
        <v>50394.843000000001</v>
      </c>
      <c r="AJ5" s="26">
        <v>47705.692000000003</v>
      </c>
      <c r="AK5" s="26">
        <v>47823.091999999997</v>
      </c>
      <c r="AL5" s="26">
        <v>45545.828000000001</v>
      </c>
      <c r="AM5" s="26">
        <v>49413.91</v>
      </c>
      <c r="AN5" s="27"/>
      <c r="AO5" s="26">
        <v>36227.084000000003</v>
      </c>
      <c r="AP5" s="26">
        <v>24795.826000000001</v>
      </c>
      <c r="AQ5" s="26">
        <v>7064.0559999999996</v>
      </c>
      <c r="AR5" s="26">
        <v>0</v>
      </c>
      <c r="AS5" s="26">
        <v>1108.662</v>
      </c>
      <c r="AT5" s="26">
        <v>15075.694</v>
      </c>
      <c r="AU5" s="26">
        <v>44008.597999999998</v>
      </c>
      <c r="AV5" s="26">
        <v>52010.642999999996</v>
      </c>
      <c r="AW5" s="26">
        <v>49682.288999999997</v>
      </c>
      <c r="AX5" s="26">
        <v>53058.03</v>
      </c>
      <c r="AY5" s="26">
        <v>56020.434000000001</v>
      </c>
      <c r="AZ5" s="26">
        <v>39201.254000000001</v>
      </c>
      <c r="BA5" s="27"/>
      <c r="BB5" s="26">
        <v>16955.580999999998</v>
      </c>
      <c r="BC5" s="26">
        <v>9152.2950000000001</v>
      </c>
      <c r="BD5" s="26">
        <v>3059.1779504132232</v>
      </c>
      <c r="BE5" s="26">
        <v>258.74191830896399</v>
      </c>
      <c r="BF5" s="26">
        <v>242.50713127781299</v>
      </c>
      <c r="BG5" s="26">
        <v>9278.6779999999999</v>
      </c>
      <c r="BH5" s="26">
        <v>46449.892</v>
      </c>
      <c r="BI5" s="26">
        <v>30596.026999999998</v>
      </c>
      <c r="BJ5" s="26">
        <v>61735.921999999999</v>
      </c>
      <c r="BK5" s="26">
        <v>56419.646000000001</v>
      </c>
      <c r="BL5" s="26">
        <v>43439.250999999997</v>
      </c>
      <c r="BM5" s="26">
        <v>40219.264000000003</v>
      </c>
      <c r="BN5" s="27"/>
      <c r="BO5" s="26">
        <v>48987.065000000002</v>
      </c>
      <c r="BP5" s="26">
        <v>32966.533000000003</v>
      </c>
      <c r="BQ5" s="26">
        <v>1377.229</v>
      </c>
      <c r="BR5" s="26">
        <v>382.065</v>
      </c>
      <c r="BS5" s="26">
        <v>2393.9609999999998</v>
      </c>
      <c r="BT5" s="26">
        <v>13135.148999999999</v>
      </c>
      <c r="BU5" s="26">
        <v>36707.764999999999</v>
      </c>
      <c r="BV5" s="26">
        <v>52014.285000000003</v>
      </c>
      <c r="BW5" s="26">
        <v>50325.267999999996</v>
      </c>
      <c r="BX5" s="26">
        <v>49591.017</v>
      </c>
      <c r="BY5" s="26">
        <v>50525.463000000003</v>
      </c>
      <c r="BZ5" s="26">
        <v>50734.682999999997</v>
      </c>
      <c r="CA5" s="27"/>
    </row>
    <row r="6" spans="1:79" x14ac:dyDescent="0.3">
      <c r="A6">
        <v>13346204</v>
      </c>
      <c r="B6" s="26">
        <v>148379.17000000001</v>
      </c>
      <c r="C6" s="26">
        <v>105793.53</v>
      </c>
      <c r="D6" s="26">
        <v>78927.521999999997</v>
      </c>
      <c r="E6" s="26">
        <v>73919.232000000004</v>
      </c>
      <c r="F6" s="26">
        <v>72831.835999999996</v>
      </c>
      <c r="G6" s="26">
        <v>77611.106</v>
      </c>
      <c r="H6" s="26">
        <v>120999.802</v>
      </c>
      <c r="I6" s="26">
        <v>192970.24799999999</v>
      </c>
      <c r="J6" s="26">
        <v>207864.46799999999</v>
      </c>
      <c r="K6" s="26">
        <v>263073.386</v>
      </c>
      <c r="L6" s="26">
        <v>234269.198</v>
      </c>
      <c r="M6" s="26">
        <v>226393.266</v>
      </c>
      <c r="N6" s="27"/>
      <c r="O6" s="26">
        <v>189403.86199999999</v>
      </c>
      <c r="P6" s="26">
        <v>166633.302</v>
      </c>
      <c r="Q6" s="26">
        <v>151903.86900000001</v>
      </c>
      <c r="R6" s="26">
        <v>156727.772</v>
      </c>
      <c r="S6" s="26">
        <v>164655.93400000001</v>
      </c>
      <c r="T6" s="26">
        <v>158308.66800000001</v>
      </c>
      <c r="U6" s="26">
        <v>172831.19899999999</v>
      </c>
      <c r="V6" s="26">
        <v>219772.80799999999</v>
      </c>
      <c r="W6" s="26">
        <v>232108.63800000001</v>
      </c>
      <c r="X6" s="26">
        <v>253523.09099999999</v>
      </c>
      <c r="Y6" s="26">
        <v>240802.04500000001</v>
      </c>
      <c r="Z6" s="26">
        <v>250526.89300000001</v>
      </c>
      <c r="AA6" s="27"/>
      <c r="AB6" s="26">
        <v>201397.89300000001</v>
      </c>
      <c r="AC6" s="26">
        <v>174899.37899999999</v>
      </c>
      <c r="AD6" s="26">
        <v>157916.15</v>
      </c>
      <c r="AE6" s="26">
        <v>144601.16899999999</v>
      </c>
      <c r="AF6" s="26">
        <v>142069.32999999999</v>
      </c>
      <c r="AG6" s="26">
        <v>156195.33600000001</v>
      </c>
      <c r="AH6" s="26">
        <v>184794.41200000001</v>
      </c>
      <c r="AI6" s="26">
        <v>198153.527</v>
      </c>
      <c r="AJ6" s="26">
        <v>200837.70499999999</v>
      </c>
      <c r="AK6" s="26">
        <v>210714.00277779801</v>
      </c>
      <c r="AL6" s="26">
        <v>7226.6332222021501</v>
      </c>
      <c r="AM6" s="26"/>
      <c r="AN6" s="27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7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7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7"/>
    </row>
    <row r="7" spans="1:79" x14ac:dyDescent="0.3">
      <c r="A7">
        <v>16296006</v>
      </c>
      <c r="B7" s="26">
        <v>8547.24</v>
      </c>
      <c r="C7" s="26">
        <v>448.20600000000002</v>
      </c>
      <c r="D7" s="26">
        <v>427.28</v>
      </c>
      <c r="E7" s="26">
        <v>449.05</v>
      </c>
      <c r="F7" s="26">
        <v>447.55</v>
      </c>
      <c r="G7" s="26">
        <v>428.72</v>
      </c>
      <c r="H7" s="26">
        <v>474.37400000000002</v>
      </c>
      <c r="I7" s="26">
        <v>14708.802</v>
      </c>
      <c r="J7" s="26">
        <v>12047.182000000001</v>
      </c>
      <c r="K7" s="26">
        <v>20666.71</v>
      </c>
      <c r="L7" s="26">
        <v>11307.352000000001</v>
      </c>
      <c r="M7" s="26">
        <v>1166.654</v>
      </c>
      <c r="N7" s="27"/>
      <c r="O7" s="26">
        <v>426.92</v>
      </c>
      <c r="P7" s="26">
        <v>448.57400000000001</v>
      </c>
      <c r="Q7" s="26">
        <v>494.08199999999999</v>
      </c>
      <c r="R7" s="26">
        <v>471.274</v>
      </c>
      <c r="S7" s="26">
        <v>447.47399999999999</v>
      </c>
      <c r="T7" s="26">
        <v>427.928</v>
      </c>
      <c r="U7" s="26">
        <v>425.96199999999999</v>
      </c>
      <c r="V7" s="26">
        <v>5998.9</v>
      </c>
      <c r="W7" s="26">
        <v>20370.53</v>
      </c>
      <c r="X7" s="26">
        <v>20850.491999999998</v>
      </c>
      <c r="Y7" s="26">
        <v>15861.95</v>
      </c>
      <c r="Z7" s="26">
        <v>17987.022000000001</v>
      </c>
      <c r="AA7" s="27"/>
      <c r="AB7" s="26">
        <v>4551.3500000000004</v>
      </c>
      <c r="AC7" s="26">
        <v>426.24200000000002</v>
      </c>
      <c r="AD7" s="26">
        <v>448.83</v>
      </c>
      <c r="AE7" s="26">
        <v>448.42599999999999</v>
      </c>
      <c r="AF7" s="26">
        <v>449.05</v>
      </c>
      <c r="AG7" s="26">
        <v>425.33800000000002</v>
      </c>
      <c r="AH7" s="26">
        <v>962.30600000000004</v>
      </c>
      <c r="AI7" s="26">
        <v>1523.0540000000001</v>
      </c>
      <c r="AJ7" s="26">
        <v>1679.384</v>
      </c>
      <c r="AK7" s="26">
        <v>424.39600000000002</v>
      </c>
      <c r="AL7" s="26">
        <v>290.80599999999998</v>
      </c>
      <c r="AM7" s="26">
        <v>0</v>
      </c>
      <c r="AN7" s="27"/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  <c r="AX7" s="26">
        <v>0</v>
      </c>
      <c r="AY7" s="26">
        <v>0</v>
      </c>
      <c r="AZ7" s="26">
        <v>0</v>
      </c>
      <c r="BA7" s="27"/>
      <c r="BB7" s="26">
        <v>0</v>
      </c>
      <c r="BC7" s="26">
        <v>0</v>
      </c>
      <c r="BD7" s="26">
        <v>0</v>
      </c>
      <c r="BE7" s="26">
        <v>0</v>
      </c>
      <c r="BF7" s="26">
        <v>0</v>
      </c>
      <c r="BG7" s="26">
        <v>0</v>
      </c>
      <c r="BH7" s="26">
        <v>0</v>
      </c>
      <c r="BI7" s="26">
        <v>0</v>
      </c>
      <c r="BJ7" s="26">
        <v>0</v>
      </c>
      <c r="BK7" s="26">
        <v>0</v>
      </c>
      <c r="BL7" s="26">
        <v>0</v>
      </c>
      <c r="BM7" s="26">
        <v>0</v>
      </c>
      <c r="BN7" s="27"/>
      <c r="BO7" s="26">
        <v>0</v>
      </c>
      <c r="BP7" s="26">
        <v>0</v>
      </c>
      <c r="BQ7" s="26">
        <v>0</v>
      </c>
      <c r="BR7" s="26">
        <v>0</v>
      </c>
      <c r="BS7" s="26">
        <v>0</v>
      </c>
      <c r="BT7" s="26">
        <v>0</v>
      </c>
      <c r="BU7" s="26">
        <v>0</v>
      </c>
      <c r="BV7" s="26">
        <v>0</v>
      </c>
      <c r="BW7" s="26">
        <v>0</v>
      </c>
      <c r="BX7" s="26">
        <v>0</v>
      </c>
      <c r="BY7" s="26">
        <v>0</v>
      </c>
      <c r="BZ7" s="26">
        <v>0</v>
      </c>
      <c r="CA7" s="27"/>
    </row>
    <row r="8" spans="1:79" x14ac:dyDescent="0.3">
      <c r="A8">
        <v>16296309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7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7"/>
      <c r="BB8" s="26"/>
      <c r="BC8" s="26"/>
      <c r="BD8" s="26"/>
      <c r="BE8" s="26"/>
      <c r="BF8" s="26"/>
      <c r="BG8" s="26"/>
      <c r="BH8" s="26"/>
      <c r="BI8" s="26"/>
      <c r="BJ8" s="26"/>
      <c r="BK8" s="26">
        <v>19606.783569450519</v>
      </c>
      <c r="BL8" s="26">
        <v>16612.243673251982</v>
      </c>
      <c r="BM8" s="26">
        <v>17237.186757297481</v>
      </c>
      <c r="BN8" s="27"/>
      <c r="BO8" s="26">
        <v>13383.8844883192</v>
      </c>
      <c r="BP8" s="26">
        <v>8645.6817039487196</v>
      </c>
      <c r="BQ8" s="26">
        <v>5184.3322673144603</v>
      </c>
      <c r="BR8" s="26">
        <v>3722.87361629108</v>
      </c>
      <c r="BS8" s="26">
        <v>3599.8034140996401</v>
      </c>
      <c r="BT8" s="26">
        <v>5768.9157277238</v>
      </c>
      <c r="BU8" s="26">
        <v>10984.0155455861</v>
      </c>
      <c r="BV8" s="26">
        <v>16691.396172214179</v>
      </c>
      <c r="BW8" s="26">
        <v>20075.826732478799</v>
      </c>
      <c r="BX8" s="26">
        <v>22752.603630142599</v>
      </c>
      <c r="BY8" s="26">
        <v>18655.74513219222</v>
      </c>
      <c r="BZ8" s="26">
        <v>19357.5635696891</v>
      </c>
      <c r="CA8" s="27"/>
    </row>
    <row r="9" spans="1:79" x14ac:dyDescent="0.3">
      <c r="A9">
        <v>57528906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7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7"/>
      <c r="BB9" s="26"/>
      <c r="BC9" s="26"/>
      <c r="BD9" s="26"/>
      <c r="BE9" s="26"/>
      <c r="BF9" s="26"/>
      <c r="BG9" s="26"/>
      <c r="BH9" s="26"/>
      <c r="BI9" s="26"/>
      <c r="BJ9" s="26"/>
      <c r="BK9" s="26">
        <v>13350.351000000001</v>
      </c>
      <c r="BL9" s="26">
        <v>9019.6919999999991</v>
      </c>
      <c r="BM9" s="26">
        <v>6673.5509999999995</v>
      </c>
      <c r="BN9" s="27"/>
      <c r="BO9" s="26">
        <v>3313.3919999999998</v>
      </c>
      <c r="BP9" s="26">
        <v>1269.2190000000001</v>
      </c>
      <c r="BQ9" s="26">
        <v>436.67099999999994</v>
      </c>
      <c r="BR9" s="26">
        <v>438.23700000000002</v>
      </c>
      <c r="BS9" s="26">
        <v>436.27200000000005</v>
      </c>
      <c r="BT9" s="26">
        <v>470.31299999999999</v>
      </c>
      <c r="BU9" s="26">
        <v>672.30899999999997</v>
      </c>
      <c r="BV9" s="26">
        <v>6046.8630000000003</v>
      </c>
      <c r="BW9" s="26">
        <v>9844.0590000000011</v>
      </c>
      <c r="BX9" s="26">
        <v>9533.7420000000002</v>
      </c>
      <c r="BY9" s="26">
        <v>3048.27</v>
      </c>
      <c r="BZ9" s="26">
        <v>2080.4009999999998</v>
      </c>
      <c r="CA9" s="27"/>
    </row>
    <row r="10" spans="1:79" x14ac:dyDescent="0.3">
      <c r="A10">
        <v>57530803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7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7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7"/>
      <c r="BB10" s="26"/>
      <c r="BC10" s="26"/>
      <c r="BD10" s="26"/>
      <c r="BE10" s="26"/>
      <c r="BF10" s="26"/>
      <c r="BG10" s="26"/>
      <c r="BH10" s="26"/>
      <c r="BI10" s="26"/>
      <c r="BJ10" s="26"/>
      <c r="BK10" s="26">
        <v>81866.549999999988</v>
      </c>
      <c r="BL10" s="26">
        <v>61567.716</v>
      </c>
      <c r="BM10" s="26">
        <v>50585.508000000002</v>
      </c>
      <c r="BN10" s="27"/>
      <c r="BO10" s="26">
        <v>30858.168000000001</v>
      </c>
      <c r="BP10" s="26">
        <v>19472.628000000001</v>
      </c>
      <c r="BQ10" s="26">
        <v>4400.4120000000003</v>
      </c>
      <c r="BR10" s="26">
        <v>1685.568</v>
      </c>
      <c r="BS10" s="26">
        <v>6141.51</v>
      </c>
      <c r="BT10" s="26">
        <v>8196.8639999999996</v>
      </c>
      <c r="BU10" s="26">
        <v>30892.331999999999</v>
      </c>
      <c r="BV10" s="26">
        <v>59460.896999999997</v>
      </c>
      <c r="BW10" s="26">
        <v>76308.251999999993</v>
      </c>
      <c r="BX10" s="26">
        <v>80003.438999999998</v>
      </c>
      <c r="BY10" s="26">
        <v>64784.259000000005</v>
      </c>
      <c r="BZ10" s="26">
        <v>59022.699000000001</v>
      </c>
      <c r="CA10" s="27"/>
    </row>
    <row r="11" spans="1:79" x14ac:dyDescent="0.3">
      <c r="A11">
        <v>8817705607</v>
      </c>
      <c r="B11" s="26">
        <v>33604.976999999999</v>
      </c>
      <c r="C11" s="26">
        <v>24685.438999999998</v>
      </c>
      <c r="D11" s="26">
        <v>0</v>
      </c>
      <c r="E11" s="26">
        <v>0</v>
      </c>
      <c r="F11" s="26">
        <v>31.696000000000002</v>
      </c>
      <c r="G11" s="26">
        <v>63.889000000000003</v>
      </c>
      <c r="H11" s="26">
        <v>9691.0519999999997</v>
      </c>
      <c r="I11" s="26">
        <v>35091.175000000003</v>
      </c>
      <c r="J11" s="26">
        <v>0</v>
      </c>
      <c r="K11" s="26">
        <v>81312.293999999994</v>
      </c>
      <c r="L11" s="26">
        <v>56526.607000000004</v>
      </c>
      <c r="M11" s="26">
        <v>37989.404999999999</v>
      </c>
      <c r="N11" s="27"/>
      <c r="O11" s="26">
        <v>13868.675999999999</v>
      </c>
      <c r="P11" s="26">
        <v>7574.70985593365</v>
      </c>
      <c r="Q11" s="26">
        <v>2423.90715389877</v>
      </c>
      <c r="R11" s="26">
        <v>1582.2727254617</v>
      </c>
      <c r="S11" s="26">
        <v>1627.9932647058799</v>
      </c>
      <c r="T11" s="26">
        <v>986.98199999999997</v>
      </c>
      <c r="U11" s="26">
        <v>15807.689</v>
      </c>
      <c r="V11" s="26">
        <v>40536.889887144796</v>
      </c>
      <c r="W11" s="26">
        <v>57112.497154472803</v>
      </c>
      <c r="X11" s="26">
        <v>63337.686958382401</v>
      </c>
      <c r="Y11" s="26">
        <v>80126.311000000002</v>
      </c>
      <c r="Z11" s="26">
        <v>77098.434999999998</v>
      </c>
      <c r="AA11" s="27"/>
      <c r="AB11" s="26">
        <v>37767.218000000001</v>
      </c>
      <c r="AC11" s="26">
        <v>11486.172</v>
      </c>
      <c r="AD11" s="26">
        <v>2580.7429999999999</v>
      </c>
      <c r="AE11" s="26">
        <v>0</v>
      </c>
      <c r="AF11" s="26">
        <v>2436.0720000000001</v>
      </c>
      <c r="AG11" s="26">
        <v>11159.592000000001</v>
      </c>
      <c r="AH11" s="26">
        <v>28208.666000000001</v>
      </c>
      <c r="AI11" s="26">
        <v>41536.552000000003</v>
      </c>
      <c r="AJ11" s="26">
        <v>52687.864999999998</v>
      </c>
      <c r="AK11" s="26">
        <v>57338.578000000001</v>
      </c>
      <c r="AL11" s="26">
        <v>42783.103000000003</v>
      </c>
      <c r="AM11" s="26">
        <v>42156.7</v>
      </c>
      <c r="AN11" s="27"/>
      <c r="AO11" s="26">
        <v>33587.506999999998</v>
      </c>
      <c r="AP11" s="26">
        <v>17999.847000000002</v>
      </c>
      <c r="AQ11" s="26">
        <v>11320.311</v>
      </c>
      <c r="AR11" s="26">
        <v>323.35700000000003</v>
      </c>
      <c r="AS11" s="26">
        <v>1455.8209999999999</v>
      </c>
      <c r="AT11" s="26">
        <v>9266.9189999999999</v>
      </c>
      <c r="AU11" s="26">
        <v>38236.248</v>
      </c>
      <c r="AV11" s="26">
        <v>59038.35</v>
      </c>
      <c r="AW11" s="26">
        <v>51180.688000000002</v>
      </c>
      <c r="AX11" s="26">
        <v>59405.32</v>
      </c>
      <c r="AY11" s="26">
        <v>59553.150999999998</v>
      </c>
      <c r="AZ11" s="26">
        <v>45615.595000000001</v>
      </c>
      <c r="BA11" s="27"/>
      <c r="BB11" s="26">
        <v>8735.7160000000003</v>
      </c>
      <c r="BC11" s="26">
        <v>14648.165000000001</v>
      </c>
      <c r="BD11" s="26">
        <v>8767.9609999999993</v>
      </c>
      <c r="BE11" s="26">
        <v>4587.6809999999996</v>
      </c>
      <c r="BF11" s="26">
        <v>3980.069</v>
      </c>
      <c r="BG11" s="26">
        <v>10209.911</v>
      </c>
      <c r="BH11" s="26">
        <v>32527.219000000001</v>
      </c>
      <c r="BI11" s="26">
        <v>24333.687000000002</v>
      </c>
      <c r="BJ11" s="26">
        <v>45124.161999999997</v>
      </c>
      <c r="BK11" s="26">
        <v>49204.858</v>
      </c>
      <c r="BL11" s="26">
        <v>47303.239000000001</v>
      </c>
      <c r="BM11" s="26">
        <v>23791.208999999999</v>
      </c>
      <c r="BN11" s="27"/>
      <c r="BO11" s="26">
        <v>22133.991000000002</v>
      </c>
      <c r="BP11" s="26">
        <v>16232.76</v>
      </c>
      <c r="BQ11" s="26">
        <v>1813.9110000000001</v>
      </c>
      <c r="BR11" s="26">
        <v>280.928</v>
      </c>
      <c r="BS11" s="26">
        <v>1711.5709999999999</v>
      </c>
      <c r="BT11" s="26">
        <v>2183.5940000000001</v>
      </c>
      <c r="BU11" s="26">
        <v>18667.618999999999</v>
      </c>
      <c r="BV11" s="26">
        <v>37423.410000000003</v>
      </c>
      <c r="BW11" s="26">
        <v>59421.534</v>
      </c>
      <c r="BX11" s="26">
        <v>70947.489000000001</v>
      </c>
      <c r="BY11" s="26">
        <v>51307.074999999997</v>
      </c>
      <c r="BZ11" s="26">
        <v>49023.392999999996</v>
      </c>
      <c r="CA11" s="27"/>
    </row>
    <row r="12" spans="1:79" x14ac:dyDescent="0.3">
      <c r="A12">
        <v>8903235408</v>
      </c>
      <c r="B12" s="26">
        <v>11710.397999999999</v>
      </c>
      <c r="C12" s="26">
        <v>2689.2060000000001</v>
      </c>
      <c r="D12" s="26">
        <v>674.66399999999999</v>
      </c>
      <c r="E12" s="26">
        <v>134.727</v>
      </c>
      <c r="F12" s="26">
        <v>33.579000000000001</v>
      </c>
      <c r="G12" s="26">
        <v>812.30399999999986</v>
      </c>
      <c r="H12" s="26">
        <v>6471.9449999999997</v>
      </c>
      <c r="I12" s="26">
        <v>10593.03</v>
      </c>
      <c r="J12" s="26">
        <v>11260.527</v>
      </c>
      <c r="K12" s="26">
        <v>13912.886999999999</v>
      </c>
      <c r="L12" s="26">
        <v>13723.914000000001</v>
      </c>
      <c r="M12" s="26">
        <v>10533.582</v>
      </c>
      <c r="N12" s="27"/>
      <c r="O12" s="26">
        <v>9673.2060000000001</v>
      </c>
      <c r="P12" s="26">
        <v>4238.9880000000003</v>
      </c>
      <c r="Q12" s="26">
        <v>1347.3989999999999</v>
      </c>
      <c r="R12" s="26">
        <v>0</v>
      </c>
      <c r="S12" s="26">
        <v>1073.9100000000001</v>
      </c>
      <c r="T12" s="26">
        <v>2364.8910000000001</v>
      </c>
      <c r="U12" s="26">
        <v>4203.6149999999998</v>
      </c>
      <c r="V12" s="26">
        <v>8088.4139999999998</v>
      </c>
      <c r="W12" s="26">
        <v>15093.422999999999</v>
      </c>
      <c r="X12" s="26">
        <v>15956.34</v>
      </c>
      <c r="Y12" s="26">
        <v>15034.179</v>
      </c>
      <c r="Z12" s="26">
        <v>15316.886999999999</v>
      </c>
      <c r="AA12" s="27"/>
      <c r="AB12" s="26">
        <v>9214.7849999999999</v>
      </c>
      <c r="AC12" s="26">
        <v>1514.3039999999999</v>
      </c>
      <c r="AD12" s="26">
        <v>201.97799999999998</v>
      </c>
      <c r="AE12" s="26">
        <v>0</v>
      </c>
      <c r="AF12" s="26">
        <v>437.80799999999999</v>
      </c>
      <c r="AG12" s="26">
        <v>2384.13</v>
      </c>
      <c r="AH12" s="26">
        <v>9499.8630000000012</v>
      </c>
      <c r="AI12" s="26">
        <v>9474.2160000000003</v>
      </c>
      <c r="AJ12" s="26">
        <v>12326.679</v>
      </c>
      <c r="AK12" s="26">
        <v>15981.974999999999</v>
      </c>
      <c r="AL12" s="26">
        <v>12985.940999999999</v>
      </c>
      <c r="AM12" s="26">
        <v>11707.698</v>
      </c>
      <c r="AN12" s="27"/>
      <c r="AO12" s="26">
        <v>9026.0069999999996</v>
      </c>
      <c r="AP12" s="26">
        <v>3220.9830000000002</v>
      </c>
      <c r="AQ12" s="26">
        <v>1270.182</v>
      </c>
      <c r="AR12" s="26">
        <v>33.462000000000003</v>
      </c>
      <c r="AS12" s="26">
        <v>33.608999999999995</v>
      </c>
      <c r="AT12" s="26">
        <v>2339.3249999999998</v>
      </c>
      <c r="AU12" s="26">
        <v>8725.6350000000002</v>
      </c>
      <c r="AV12" s="26">
        <v>11243.414999999999</v>
      </c>
      <c r="AW12" s="26">
        <v>12814.724999999999</v>
      </c>
      <c r="AX12" s="26">
        <v>14348.466</v>
      </c>
      <c r="AY12" s="26">
        <v>15628.922999999999</v>
      </c>
      <c r="AZ12" s="26">
        <v>12973.971000000001</v>
      </c>
      <c r="BA12" s="27"/>
      <c r="BB12" s="26">
        <v>6896.607</v>
      </c>
      <c r="BC12" s="26">
        <v>3129.2939999999999</v>
      </c>
      <c r="BD12" s="26">
        <v>2116.395</v>
      </c>
      <c r="BE12" s="26">
        <v>3423.9720000000002</v>
      </c>
      <c r="BF12" s="26">
        <v>4069.7490000000003</v>
      </c>
      <c r="BG12" s="26">
        <v>4543.9589999999998</v>
      </c>
      <c r="BH12" s="26">
        <v>6168</v>
      </c>
      <c r="BI12" s="26">
        <v>10869.630000000001</v>
      </c>
      <c r="BJ12" s="26">
        <v>15205.136999999999</v>
      </c>
      <c r="BK12" s="26">
        <v>15084.462000000001</v>
      </c>
      <c r="BL12" s="26">
        <v>14732.145</v>
      </c>
      <c r="BM12" s="26">
        <v>13647.420000000002</v>
      </c>
      <c r="BN12" s="27"/>
      <c r="BO12" s="26">
        <v>7965.549</v>
      </c>
      <c r="BP12" s="26">
        <v>6847.1460000000006</v>
      </c>
      <c r="BQ12" s="26">
        <v>571.04999999999995</v>
      </c>
      <c r="BR12" s="26">
        <v>101.13600000000001</v>
      </c>
      <c r="BS12" s="26">
        <v>570.52800000000002</v>
      </c>
      <c r="BT12" s="26">
        <v>1142.1960000000001</v>
      </c>
      <c r="BU12" s="26">
        <v>5311.1909999999998</v>
      </c>
      <c r="BV12" s="26">
        <v>9876.5489999999991</v>
      </c>
      <c r="BW12" s="26">
        <v>14766.087000000001</v>
      </c>
      <c r="BX12" s="26">
        <v>16900.71</v>
      </c>
      <c r="BY12" s="26">
        <v>14135.960999999999</v>
      </c>
      <c r="BZ12" s="26">
        <v>10871.706</v>
      </c>
      <c r="CA12" s="27"/>
    </row>
    <row r="13" spans="1:79" x14ac:dyDescent="0.3">
      <c r="A13">
        <v>9334783204</v>
      </c>
      <c r="B13" s="26">
        <v>113743.861</v>
      </c>
      <c r="C13" s="26">
        <v>96577.207999999999</v>
      </c>
      <c r="D13" s="26">
        <v>81363.388999999996</v>
      </c>
      <c r="E13" s="26">
        <v>72258.933999999994</v>
      </c>
      <c r="F13" s="26">
        <v>65817.111999999994</v>
      </c>
      <c r="G13" s="26">
        <v>69502.244999999995</v>
      </c>
      <c r="H13" s="26">
        <v>89354.755999999994</v>
      </c>
      <c r="I13" s="26">
        <v>109127.429</v>
      </c>
      <c r="J13" s="26">
        <v>105613.935</v>
      </c>
      <c r="K13" s="26">
        <v>120578.647</v>
      </c>
      <c r="L13" s="26">
        <v>107344.651</v>
      </c>
      <c r="M13" s="26">
        <v>101832.97900000001</v>
      </c>
      <c r="N13" s="27"/>
      <c r="O13" s="26">
        <v>96471.45</v>
      </c>
      <c r="P13" s="26">
        <v>88689.248999999996</v>
      </c>
      <c r="Q13" s="26">
        <v>79493.456000000006</v>
      </c>
      <c r="R13" s="26">
        <v>72326.986999999994</v>
      </c>
      <c r="S13" s="26">
        <v>75048.612999999998</v>
      </c>
      <c r="T13" s="26">
        <v>75527.464999999997</v>
      </c>
      <c r="U13" s="26">
        <v>93252.347999999998</v>
      </c>
      <c r="V13" s="26">
        <v>120270.552</v>
      </c>
      <c r="W13" s="26">
        <v>127472.69899999999</v>
      </c>
      <c r="X13" s="26">
        <v>137182.815</v>
      </c>
      <c r="Y13" s="26">
        <v>124706.47</v>
      </c>
      <c r="Z13" s="26">
        <v>129535.61500000001</v>
      </c>
      <c r="AA13" s="27"/>
      <c r="AB13" s="26">
        <v>103117.731</v>
      </c>
      <c r="AC13" s="26">
        <v>78284.130999999994</v>
      </c>
      <c r="AD13" s="26">
        <v>65034.360999999997</v>
      </c>
      <c r="AE13" s="26">
        <v>62088.216999999997</v>
      </c>
      <c r="AF13" s="26">
        <v>94712.654999999999</v>
      </c>
      <c r="AG13" s="26">
        <v>89694.832999999999</v>
      </c>
      <c r="AH13" s="26">
        <v>98465.516000000003</v>
      </c>
      <c r="AI13" s="26">
        <v>103498.425</v>
      </c>
      <c r="AJ13" s="26">
        <v>102638.139</v>
      </c>
      <c r="AK13" s="26">
        <v>119673.556430574</v>
      </c>
      <c r="AL13" s="26">
        <v>4130.2165694257701</v>
      </c>
      <c r="AM13" s="26"/>
      <c r="AN13" s="27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7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7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7"/>
    </row>
    <row r="14" spans="1:79" x14ac:dyDescent="0.3">
      <c r="A14">
        <v>9338141700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7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7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7"/>
      <c r="BB14" s="26"/>
      <c r="BC14" s="26"/>
      <c r="BD14" s="26"/>
      <c r="BE14" s="26"/>
      <c r="BF14" s="26"/>
      <c r="BG14" s="26"/>
      <c r="BH14" s="26"/>
      <c r="BI14" s="26"/>
      <c r="BJ14" s="26"/>
      <c r="BK14" s="26">
        <v>47186.741999999998</v>
      </c>
      <c r="BL14" s="26">
        <v>44051.696000000004</v>
      </c>
      <c r="BM14" s="26">
        <v>28473.812000000002</v>
      </c>
      <c r="BN14" s="27"/>
      <c r="BO14" s="26">
        <v>23829.748</v>
      </c>
      <c r="BP14" s="26">
        <v>19216.554</v>
      </c>
      <c r="BQ14" s="26">
        <v>8041.4425863152801</v>
      </c>
      <c r="BR14" s="26">
        <v>5774.5670797872399</v>
      </c>
      <c r="BS14" s="26">
        <v>5583.6723002901399</v>
      </c>
      <c r="BT14" s="26">
        <v>9664.0482120406195</v>
      </c>
      <c r="BU14" s="26">
        <v>17037.359070116061</v>
      </c>
      <c r="BV14" s="26">
        <v>25890.104469294001</v>
      </c>
      <c r="BW14" s="26">
        <v>31139.710905464199</v>
      </c>
      <c r="BX14" s="26">
        <v>35291.672359526201</v>
      </c>
      <c r="BY14" s="26">
        <v>28937.0155403188</v>
      </c>
      <c r="BZ14" s="26">
        <v>30025.6094768476</v>
      </c>
      <c r="CA14" s="27"/>
    </row>
    <row r="15" spans="1:79" x14ac:dyDescent="0.3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>
        <f>SUM(B4:M14)</f>
        <v>4532809.6779999966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30">
        <f>SUM(O4:Z14)</f>
        <v>5470563.9479999989</v>
      </c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0">
        <f>SUM(AB4:AM14)</f>
        <v>4342342.6620000005</v>
      </c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30">
        <f>SUM(AO4:AZ14)</f>
        <v>1793723.0210000002</v>
      </c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30">
        <f>SUM(BB4:BM14)</f>
        <v>1952578.3660000002</v>
      </c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30">
        <f>SUM(BO4:BZ14)</f>
        <v>2294354.063000001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of Savings</vt:lpstr>
      <vt:lpstr>Customer Site List</vt:lpstr>
    </vt:vector>
  </TitlesOfParts>
  <Company>Eastern Shires Purchasing 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Veasey</dc:creator>
  <cp:lastModifiedBy>Daniel Arnold</cp:lastModifiedBy>
  <dcterms:created xsi:type="dcterms:W3CDTF">2015-01-21T10:06:44Z</dcterms:created>
  <dcterms:modified xsi:type="dcterms:W3CDTF">2022-12-05T11:22:07Z</dcterms:modified>
</cp:coreProperties>
</file>